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9" firstSheet="38" activeTab="49"/>
  </bookViews>
  <sheets>
    <sheet name="BW 4" sheetId="1" r:id="rId1"/>
    <sheet name="BW 17" sheetId="2" r:id="rId2"/>
    <sheet name="BW 18" sheetId="3" r:id="rId3"/>
    <sheet name="BW 31" sheetId="4" r:id="rId4"/>
    <sheet name="BW 31 (2)" sheetId="5" r:id="rId5"/>
    <sheet name="BW 31 a" sheetId="6" r:id="rId6"/>
    <sheet name="BW 61" sheetId="7" r:id="rId7"/>
    <sheet name="BW 62" sheetId="8" r:id="rId8"/>
    <sheet name="BW 63" sheetId="9" r:id="rId9"/>
    <sheet name="BW 67" sheetId="10" r:id="rId10"/>
    <sheet name="BW 70" sheetId="11" r:id="rId11"/>
    <sheet name="BW 84" sheetId="12" r:id="rId12"/>
    <sheet name="BW 84a" sheetId="13" r:id="rId13"/>
    <sheet name="BW 87" sheetId="14" r:id="rId14"/>
    <sheet name="BW 91" sheetId="15" r:id="rId15"/>
    <sheet name="BW 94" sheetId="16" r:id="rId16"/>
    <sheet name="BW 95" sheetId="17" r:id="rId17"/>
    <sheet name="BW 98" sheetId="18" r:id="rId18"/>
    <sheet name="BW 98a" sheetId="19" r:id="rId19"/>
    <sheet name="BW 104" sheetId="20" r:id="rId20"/>
    <sheet name="Konin 1" sheetId="21" r:id="rId21"/>
    <sheet name="Nieciecz 16" sheetId="22" r:id="rId22"/>
    <sheet name="Miłaków 5" sheetId="23" r:id="rId23"/>
    <sheet name="Miłaków 8" sheetId="24" r:id="rId24"/>
    <sheet name="Miłaków 8a" sheetId="25" r:id="rId25"/>
    <sheet name="Miłaków 16" sheetId="26" r:id="rId26"/>
    <sheet name="Miłaków 27" sheetId="27" r:id="rId27"/>
    <sheet name="Miłaków 28" sheetId="28" r:id="rId28"/>
    <sheet name="Miłaków 29" sheetId="29" r:id="rId29"/>
    <sheet name="Miłaków 30" sheetId="30" r:id="rId30"/>
    <sheet name="Miłaków 49a" sheetId="31" r:id="rId31"/>
    <sheet name="Szyba 1" sheetId="32" r:id="rId32"/>
    <sheet name="Szyba 3" sheetId="33" r:id="rId33"/>
    <sheet name="Szyba 4" sheetId="34" r:id="rId34"/>
    <sheet name="Szyba 5" sheetId="35" r:id="rId35"/>
    <sheet name="Szyba 8" sheetId="36" r:id="rId36"/>
    <sheet name="Szyba 10" sheetId="37" r:id="rId37"/>
    <sheet name="Szyba 11" sheetId="38" r:id="rId38"/>
    <sheet name="Szyba 14a" sheetId="39" r:id="rId39"/>
    <sheet name="Szyba 15" sheetId="40" r:id="rId40"/>
    <sheet name="Szyba 17" sheetId="41" r:id="rId41"/>
    <sheet name="Szyba 18" sheetId="42" r:id="rId42"/>
    <sheet name="Szyba 19" sheetId="43" r:id="rId43"/>
    <sheet name="Szyba 20" sheetId="44" r:id="rId44"/>
    <sheet name="Szyba 23" sheetId="45" r:id="rId45"/>
    <sheet name="Szyba 25" sheetId="46" r:id="rId46"/>
    <sheet name="Szyba 28" sheetId="47" r:id="rId47"/>
    <sheet name="Szyba 34" sheetId="48" r:id="rId48"/>
    <sheet name="Szyba 35" sheetId="49" r:id="rId49"/>
    <sheet name="Żuków" sheetId="50" r:id="rId50"/>
  </sheets>
  <definedNames/>
  <calcPr fullCalcOnLoad="1"/>
</workbook>
</file>

<file path=xl/sharedStrings.xml><?xml version="1.0" encoding="utf-8"?>
<sst xmlns="http://schemas.openxmlformats.org/spreadsheetml/2006/main" count="2750" uniqueCount="96">
  <si>
    <t>Przedmiar Robót sanitarnych</t>
  </si>
  <si>
    <t>Przyłącze kanalizacji sanitarnej</t>
  </si>
  <si>
    <t>do Budynku Mieszkalnego</t>
  </si>
  <si>
    <t>l.p.</t>
  </si>
  <si>
    <t>KNR</t>
  </si>
  <si>
    <t>opis robót</t>
  </si>
  <si>
    <t>J.m.</t>
  </si>
  <si>
    <t>Ilość</t>
  </si>
  <si>
    <t xml:space="preserve"> KNR 2-010201/03</t>
  </si>
  <si>
    <t>KNR 2-18 tab 0610/01</t>
  </si>
  <si>
    <t>m3</t>
  </si>
  <si>
    <t>KNR 2-01tab 610/01</t>
  </si>
  <si>
    <t>KNR-2-01tab 214/02</t>
  </si>
  <si>
    <t>KNR2-18 Analogia</t>
  </si>
  <si>
    <t>szt.</t>
  </si>
  <si>
    <t>KNR 2-01 tab317/03</t>
  </si>
  <si>
    <t>KNR 2-01 tab 610/01</t>
  </si>
  <si>
    <t>KNNR tomII tab 1308/02</t>
  </si>
  <si>
    <t>Montaż  rurociągu kanalizacji sanitarnej  z rur PVC fi 160 mm w wykopie</t>
  </si>
  <si>
    <t>mb</t>
  </si>
  <si>
    <t>KNR 2-01 tab 320/02/01</t>
  </si>
  <si>
    <t>KNNR Tom II tab1417/02</t>
  </si>
  <si>
    <t>razem</t>
  </si>
  <si>
    <t>Montaż studni typu Vawin o srednicy 315 mm gł. Do 1.0 m</t>
  </si>
  <si>
    <t>KNR 2-01 tab. 610/01</t>
  </si>
  <si>
    <t xml:space="preserve">Zakup, transport oraz posadowienie zbiornika  bezodpływowego 10m3 w gotowym wykopie </t>
  </si>
  <si>
    <t>cena netto</t>
  </si>
  <si>
    <t>wartość netto</t>
  </si>
  <si>
    <t>Brutto</t>
  </si>
  <si>
    <t>vat 23%</t>
  </si>
  <si>
    <t>suma netto</t>
  </si>
  <si>
    <t>Wykonanie wykopu w gruncie kat. III i IV do gł. 3m (Zbiornik) 3,40x2,8x1,9</t>
  </si>
  <si>
    <t xml:space="preserve">Wywiezienie nadmiaru ziemi  z wykopu na odległość 5 km </t>
  </si>
  <si>
    <t>Wykonanie podsypki z piasku gr. 0,1 m pod zbiornik 3,4x2,8x0,1</t>
  </si>
  <si>
    <t>Zasypanie zbiornika  na ścieki</t>
  </si>
  <si>
    <t>Roboty geodezyjne</t>
  </si>
  <si>
    <t>km</t>
  </si>
  <si>
    <t>Zakup i montaż zbiornika</t>
  </si>
  <si>
    <t>Wykonanie przyłącza</t>
  </si>
  <si>
    <t>Inne</t>
  </si>
  <si>
    <t>1mb</t>
  </si>
  <si>
    <t>Nr 1 w Konin</t>
  </si>
  <si>
    <t>dł</t>
  </si>
  <si>
    <t>Wykonanie wykopu pod rurociąg kan. san.w gr. kat. III gł. do 1,5 m dł*0,4*0,65=</t>
  </si>
  <si>
    <t>Podsypka pod rurociąg z piasku wym. dł*0,15*0,4</t>
  </si>
  <si>
    <t>Obsypka rurociągu piaskiem  gr. o,10 o wym. dł*0,15*0,4</t>
  </si>
  <si>
    <t>Zasypka wykopu w gr. kat. III i IV do gł. 1,5 m dł*,25*,4</t>
  </si>
  <si>
    <t>Nr 4 Borów Wielki</t>
  </si>
  <si>
    <t>Nr 17 Borów Wielki</t>
  </si>
  <si>
    <t>Nr 18 Borów Wielki</t>
  </si>
  <si>
    <t>nr 31 Borów Wielki</t>
  </si>
  <si>
    <t>nr 31_2 Borów Wielki</t>
  </si>
  <si>
    <t>nr 31a Borów Wielki</t>
  </si>
  <si>
    <t>nr 61 Borów Wielki</t>
  </si>
  <si>
    <t>nr 62 Borów Wielki</t>
  </si>
  <si>
    <t>nr 63 Borów Wielki</t>
  </si>
  <si>
    <t>nr 67 Borów Wielki</t>
  </si>
  <si>
    <t>nr 70 Borów Wielki</t>
  </si>
  <si>
    <t>nr 98 Borów Wielki</t>
  </si>
  <si>
    <t>nr 94 Borów Wielki</t>
  </si>
  <si>
    <t>nr 91 Borów Wielki</t>
  </si>
  <si>
    <t>nr 84a Borów Wielki</t>
  </si>
  <si>
    <t>nr 84 Borów Wielki</t>
  </si>
  <si>
    <t>nr 98a Borów Wielki</t>
  </si>
  <si>
    <t>nr 104 Borów Wielki</t>
  </si>
  <si>
    <t>Nr 16 Nieciecz</t>
  </si>
  <si>
    <t>Nr 5 Miłaków</t>
  </si>
  <si>
    <t>Nr 8 Miłaków</t>
  </si>
  <si>
    <t>Nr 8a Miłaków</t>
  </si>
  <si>
    <t>Nr 16 Miłaków</t>
  </si>
  <si>
    <t>Nr 27 Miłaków</t>
  </si>
  <si>
    <t>Nr 28 Miłaków</t>
  </si>
  <si>
    <t>Nr 29 Miłaków</t>
  </si>
  <si>
    <t>Nr 30 Miłaków</t>
  </si>
  <si>
    <t>Nr 49a Miłaków</t>
  </si>
  <si>
    <t>Nr 1 Szyba</t>
  </si>
  <si>
    <t>Nr 3 Szyba</t>
  </si>
  <si>
    <t>Nr 4 Szyba</t>
  </si>
  <si>
    <t>Nr 5 Szyba</t>
  </si>
  <si>
    <t>Nr 8 Szyba</t>
  </si>
  <si>
    <t>Nr 10 Szyba</t>
  </si>
  <si>
    <t>Nr 11 Szyba</t>
  </si>
  <si>
    <t>Nr 14a Szyba</t>
  </si>
  <si>
    <t>Nr 15 Szyba</t>
  </si>
  <si>
    <t>Nr 17 Szyba</t>
  </si>
  <si>
    <t>Nr 18 Szyba</t>
  </si>
  <si>
    <t>Nr 19 Szyba</t>
  </si>
  <si>
    <t>Nr 20 Szyba</t>
  </si>
  <si>
    <t>Nr 23 Szyba</t>
  </si>
  <si>
    <t>Nr 25 Szyba</t>
  </si>
  <si>
    <t>Nr 28 Szyba</t>
  </si>
  <si>
    <t>Nr 34 Szyba</t>
  </si>
  <si>
    <t>Nr 35 Szyba</t>
  </si>
  <si>
    <t>nr 95 Borów Wielki</t>
  </si>
  <si>
    <t>Obsypka rurociągu piaskiem  gr. 0,15 o wym. dł*0,15*0,4</t>
  </si>
  <si>
    <t>Nr Żuków  dz. 59/5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</si>
</sst>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Font="1" applyAlignment="1">
      <alignment horizontal="right"/>
      <protection/>
    </xf>
    <xf numFmtId="0" fontId="1" fillId="0" borderId="0" xfId="44" applyAlignment="1">
      <alignment wrapText="1"/>
      <protection/>
    </xf>
    <xf numFmtId="0" fontId="1" fillId="0" borderId="10" xfId="44" applyFont="1" applyBorder="1" applyAlignment="1">
      <alignment horizontal="center" vertical="center"/>
      <protection/>
    </xf>
    <xf numFmtId="0" fontId="1" fillId="0" borderId="10" xfId="44" applyBorder="1" applyAlignment="1">
      <alignment horizontal="center" vertical="center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0" borderId="0" xfId="44" applyAlignment="1">
      <alignment horizontal="center" vertical="center"/>
      <protection/>
    </xf>
    <xf numFmtId="0" fontId="1" fillId="0" borderId="0" xfId="44" applyAlignment="1">
      <alignment horizontal="center" vertical="center" wrapText="1"/>
      <protection/>
    </xf>
    <xf numFmtId="0" fontId="1" fillId="0" borderId="0" xfId="44" applyFont="1">
      <alignment/>
      <protection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1" fillId="0" borderId="0" xfId="44" applyFont="1" applyAlignment="1">
      <alignment horizontal="right" vertical="center"/>
      <protection/>
    </xf>
    <xf numFmtId="0" fontId="1" fillId="0" borderId="0" xfId="44" applyAlignment="1">
      <alignment horizontal="center"/>
      <protection/>
    </xf>
    <xf numFmtId="44" fontId="0" fillId="0" borderId="0" xfId="59" applyAlignment="1">
      <alignment/>
    </xf>
    <xf numFmtId="0" fontId="1" fillId="0" borderId="0" xfId="44" applyFont="1" applyAlignment="1">
      <alignment horizontal="center" vertical="center"/>
      <protection/>
    </xf>
    <xf numFmtId="0" fontId="4" fillId="0" borderId="10" xfId="44" applyFont="1" applyBorder="1" applyAlignment="1">
      <alignment horizontal="left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6">
      <selection activeCell="G24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7" t="s">
        <v>47</v>
      </c>
      <c r="D4" s="7" t="s">
        <v>42</v>
      </c>
      <c r="E4" s="7">
        <v>5.83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0.006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1.5158000000000003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0.3498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5.83</v>
      </c>
      <c r="F16" s="4"/>
      <c r="G16" s="5"/>
    </row>
    <row r="17" spans="1:7" ht="30">
      <c r="A17" s="4">
        <v>9</v>
      </c>
      <c r="B17" s="6" t="s">
        <v>16</v>
      </c>
      <c r="C17" s="16" t="s">
        <v>94</v>
      </c>
      <c r="D17" s="4" t="s">
        <v>10</v>
      </c>
      <c r="E17" s="4">
        <f>E4*0.15*0.4</f>
        <v>0.3498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0.5830000000000001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9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56</v>
      </c>
      <c r="D4" s="7" t="s">
        <v>42</v>
      </c>
      <c r="E4" s="7">
        <v>25.99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0.026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6.7574000000000005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1.5594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25.99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1.5594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2.599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6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57</v>
      </c>
      <c r="D4" s="7" t="s">
        <v>42</v>
      </c>
      <c r="E4" s="7">
        <v>9.5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0.01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2.47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0.5700000000000001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9.5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0.5700000000000001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0.9500000000000001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9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62</v>
      </c>
      <c r="D4" s="7" t="s">
        <v>42</v>
      </c>
      <c r="E4" s="7">
        <v>9.5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0.01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2.47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0.5700000000000001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9.5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0.5700000000000001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0.9500000000000001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0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61</v>
      </c>
      <c r="D4" s="7" t="s">
        <v>42</v>
      </c>
      <c r="E4" s="7">
        <v>5.5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0.006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1.4300000000000002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0.33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5.5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0.33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0.55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0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64</v>
      </c>
      <c r="D4" s="7" t="s">
        <v>42</v>
      </c>
      <c r="E4" s="7">
        <v>19.72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0.02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5.1272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1.1832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19.72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1.1832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1.972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22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60</v>
      </c>
      <c r="D4" s="7" t="s">
        <v>42</v>
      </c>
      <c r="E4" s="7">
        <v>8.94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0.009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2.3244000000000002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0.5364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8.94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0.5364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0.894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0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59</v>
      </c>
      <c r="D4" s="7" t="s">
        <v>42</v>
      </c>
      <c r="E4" s="7">
        <v>15.22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0.015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3.9572000000000007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0.9132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15.22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0.9132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1.5220000000000002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93</v>
      </c>
      <c r="D4" s="7" t="s">
        <v>42</v>
      </c>
      <c r="E4" s="7">
        <v>10.6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0.011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2.7560000000000002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0.636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10.6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0.636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1.06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0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58</v>
      </c>
      <c r="D4" s="7" t="s">
        <v>42</v>
      </c>
      <c r="E4" s="7">
        <v>7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0.007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1.8200000000000003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0.42000000000000004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7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0.42000000000000004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0.7000000000000001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0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63</v>
      </c>
      <c r="D4" s="7" t="s">
        <v>42</v>
      </c>
      <c r="E4" s="7">
        <v>7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0.007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1.8200000000000003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0.42000000000000004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7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0.42000000000000004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0.7000000000000001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0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20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48</v>
      </c>
      <c r="D4" s="7" t="s">
        <v>42</v>
      </c>
      <c r="E4" s="7">
        <v>8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0.008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2.08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0.48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8</v>
      </c>
      <c r="F16" s="4"/>
      <c r="G16" s="5"/>
    </row>
    <row r="17" spans="1:7" ht="28.5">
      <c r="A17" s="4">
        <v>9</v>
      </c>
      <c r="B17" s="6" t="s">
        <v>16</v>
      </c>
      <c r="C17" s="17" t="s">
        <v>45</v>
      </c>
      <c r="D17" s="4" t="s">
        <v>10</v>
      </c>
      <c r="E17" s="4">
        <f>E4*0.15*0.4</f>
        <v>0.48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0.8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0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64</v>
      </c>
      <c r="D4" s="7" t="s">
        <v>42</v>
      </c>
      <c r="E4" s="7">
        <v>29.07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0.029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7.5582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1.7442000000000002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29.07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1.7442000000000002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2.907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7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7" t="s">
        <v>41</v>
      </c>
      <c r="D4" s="7" t="s">
        <v>42</v>
      </c>
      <c r="E4" s="7">
        <v>5.83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0.006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1.5158000000000003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0.3498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5.83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0.3498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0.5830000000000001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9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65</v>
      </c>
      <c r="D4" s="7" t="s">
        <v>42</v>
      </c>
      <c r="E4" s="7">
        <v>20.9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0.021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5.434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1.254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20.9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1.254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2.09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6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66</v>
      </c>
      <c r="D4" s="7" t="s">
        <v>42</v>
      </c>
      <c r="E4" s="7">
        <v>17.5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0.018</v>
      </c>
      <c r="F7" s="10">
        <v>3500</v>
      </c>
      <c r="G7" s="5">
        <f>ROUND(E7*F7,2)</f>
        <v>63</v>
      </c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4.55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1.05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17.5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1.05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1.75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67</v>
      </c>
      <c r="D4" s="7" t="s">
        <v>42</v>
      </c>
      <c r="E4" s="7">
        <v>19.78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0.02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5.1428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1.1868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19.78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1.1868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1.9780000000000002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0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68</v>
      </c>
      <c r="D4" s="7" t="s">
        <v>42</v>
      </c>
      <c r="E4" s="7">
        <v>18.32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0.018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4.7632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1.0992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18.32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1.0992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1.832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0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69</v>
      </c>
      <c r="D4" s="7" t="s">
        <v>42</v>
      </c>
      <c r="E4" s="7">
        <v>37.14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0.037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9.656400000000001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2.2284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37.14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2.2284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3.7140000000000004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3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70</v>
      </c>
      <c r="D4" s="7" t="s">
        <v>42</v>
      </c>
      <c r="E4" s="7">
        <v>24.86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0.025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6.4636000000000005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1.4916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24.86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1.4916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2.486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71</v>
      </c>
      <c r="D4" s="7" t="s">
        <v>42</v>
      </c>
      <c r="E4" s="7">
        <v>5.47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0.005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1.4222000000000001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0.3282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5.47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0.3282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0.547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0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0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72</v>
      </c>
      <c r="D4" s="7" t="s">
        <v>42</v>
      </c>
      <c r="E4" s="7">
        <v>24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0.024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6.240000000000001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1.44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24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1.44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2.4000000000000004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0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49</v>
      </c>
      <c r="D4" s="7" t="s">
        <v>42</v>
      </c>
      <c r="E4" s="7">
        <v>8.01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0.008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2.0826000000000002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0.4806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8.01</v>
      </c>
      <c r="F16" s="4"/>
      <c r="G16" s="5"/>
    </row>
    <row r="17" spans="1:7" ht="28.5">
      <c r="A17" s="4">
        <v>9</v>
      </c>
      <c r="B17" s="6" t="s">
        <v>16</v>
      </c>
      <c r="C17" s="17" t="s">
        <v>45</v>
      </c>
      <c r="D17" s="4" t="s">
        <v>10</v>
      </c>
      <c r="E17" s="4">
        <f>E4*0.15*0.4</f>
        <v>0.4806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0.801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73</v>
      </c>
      <c r="D4" s="7" t="s">
        <v>42</v>
      </c>
      <c r="E4" s="7">
        <v>23.79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0.024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6.1854000000000005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1.4274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23.79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1.4274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2.379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74</v>
      </c>
      <c r="D4" s="7" t="s">
        <v>42</v>
      </c>
      <c r="E4" s="7">
        <v>6.24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0.006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1.6224000000000003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0.3744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6.24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0.3744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0.6240000000000001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0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75</v>
      </c>
      <c r="D4" s="7" t="s">
        <v>42</v>
      </c>
      <c r="E4" s="7">
        <v>7.78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0.008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2.0228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0.46680000000000005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7.78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0.46680000000000005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0.778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6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76</v>
      </c>
      <c r="D4" s="7" t="s">
        <v>42</v>
      </c>
      <c r="E4" s="7">
        <v>5.05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0.005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1.3130000000000002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0.303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5.05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0.303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0.505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0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0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77</v>
      </c>
      <c r="D4" s="7" t="s">
        <v>42</v>
      </c>
      <c r="E4" s="7">
        <v>7.22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0.007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1.8772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0.43320000000000003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7.22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0.43320000000000003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0.722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0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78</v>
      </c>
      <c r="D4" s="7" t="s">
        <v>42</v>
      </c>
      <c r="E4" s="7">
        <v>6.96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0.007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1.8096000000000003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0.4176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6.96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0.4176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0.6960000000000001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79</v>
      </c>
      <c r="D4" s="7" t="s">
        <v>42</v>
      </c>
      <c r="E4" s="7">
        <v>6.64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0.007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1.7264000000000002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0.3984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6.64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0.3984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0.664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0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80</v>
      </c>
      <c r="D4" s="7" t="s">
        <v>42</v>
      </c>
      <c r="E4" s="7">
        <v>13.81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0.014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3.5906000000000007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0.8286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13.81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0.8286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1.3810000000000002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81</v>
      </c>
      <c r="D4" s="7" t="s">
        <v>42</v>
      </c>
      <c r="E4" s="7">
        <v>5.41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0.005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1.4066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0.3246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5.41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0.3246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0.541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0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6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82</v>
      </c>
      <c r="D4" s="7" t="s">
        <v>42</v>
      </c>
      <c r="E4" s="7">
        <v>8.49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0.008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2.2074000000000003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0.5094000000000001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8.49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0.5094000000000001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0.8490000000000001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0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0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50</v>
      </c>
      <c r="D4" s="7" t="s">
        <v>42</v>
      </c>
      <c r="E4" s="7">
        <v>9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0.009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2.3400000000000003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0.5399999999999999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9</v>
      </c>
      <c r="F16" s="4"/>
      <c r="G16" s="5"/>
    </row>
    <row r="17" spans="1:7" ht="28.5">
      <c r="A17" s="4">
        <v>9</v>
      </c>
      <c r="B17" s="6" t="s">
        <v>16</v>
      </c>
      <c r="C17" s="17" t="s">
        <v>45</v>
      </c>
      <c r="D17" s="4" t="s">
        <v>10</v>
      </c>
      <c r="E17" s="4">
        <f>E4*0.15*0.4</f>
        <v>0.5399999999999999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0.9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83</v>
      </c>
      <c r="D4" s="7" t="s">
        <v>42</v>
      </c>
      <c r="E4" s="7">
        <v>15.38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0.015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3.998800000000001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0.9228000000000001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15.38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0.9228000000000001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1.5380000000000003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84</v>
      </c>
      <c r="D4" s="7" t="s">
        <v>42</v>
      </c>
      <c r="E4" s="7">
        <v>11.83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0.012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3.0758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0.7098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11.83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0.7098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1.183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85</v>
      </c>
      <c r="D4" s="7" t="s">
        <v>42</v>
      </c>
      <c r="E4" s="7">
        <v>30.85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0.031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8.021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1.8510000000000002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30.85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1.8510000000000002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3.0850000000000004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2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6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86</v>
      </c>
      <c r="D4" s="7" t="s">
        <v>42</v>
      </c>
      <c r="E4" s="7">
        <v>20.9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0.021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5.434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1.254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20.9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1.254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2.09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6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87</v>
      </c>
      <c r="D4" s="7" t="s">
        <v>42</v>
      </c>
      <c r="E4" s="7">
        <v>24.67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0.025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6.414200000000002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1.4802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24.67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1.4802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2.4670000000000005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5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88</v>
      </c>
      <c r="D4" s="7" t="s">
        <v>42</v>
      </c>
      <c r="E4" s="7">
        <v>8.22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0.008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2.1372000000000004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0.4932000000000001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8.22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0.4932000000000001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0.8220000000000001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6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89</v>
      </c>
      <c r="D4" s="7" t="s">
        <v>42</v>
      </c>
      <c r="E4" s="7">
        <v>51.98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0.052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13.514800000000001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3.1188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51.98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3.1188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5.198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2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6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90</v>
      </c>
      <c r="D4" s="7" t="s">
        <v>42</v>
      </c>
      <c r="E4" s="7">
        <v>7.75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0.008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2.015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0.46499999999999997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7.75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0.46499999999999997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0.775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91</v>
      </c>
      <c r="D4" s="7" t="s">
        <v>42</v>
      </c>
      <c r="E4" s="7">
        <v>16.52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0.017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4.2952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0.9912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16.52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0.9912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1.6520000000000001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92</v>
      </c>
      <c r="D4" s="7" t="s">
        <v>42</v>
      </c>
      <c r="E4" s="7">
        <v>10.57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0.011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2.7482000000000006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0.6342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10.57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0.6342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1.0570000000000002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6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51</v>
      </c>
      <c r="D4" s="7" t="s">
        <v>42</v>
      </c>
      <c r="E4" s="7">
        <v>13.56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0.014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3.5256000000000003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0.8136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13.56</v>
      </c>
      <c r="F16" s="4"/>
      <c r="G16" s="5"/>
    </row>
    <row r="17" spans="1:7" ht="28.5">
      <c r="A17" s="4">
        <v>9</v>
      </c>
      <c r="B17" s="6" t="s">
        <v>16</v>
      </c>
      <c r="C17" s="17" t="s">
        <v>45</v>
      </c>
      <c r="D17" s="4" t="s">
        <v>10</v>
      </c>
      <c r="E17" s="4">
        <f>E4*0.15*0.4</f>
        <v>0.8136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1.356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115" zoomScaleNormal="115" zoomScalePageLayoutView="0" workbookViewId="0" topLeftCell="A1">
      <selection activeCell="I24" sqref="I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95</v>
      </c>
      <c r="D4" s="7" t="s">
        <v>42</v>
      </c>
      <c r="E4" s="7">
        <v>12.1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/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0.012</v>
      </c>
      <c r="F7" s="10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10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10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10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10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3.146</v>
      </c>
      <c r="F14" s="10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0.726</v>
      </c>
      <c r="F15" s="10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12.1</v>
      </c>
      <c r="F16" s="10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0.726</v>
      </c>
      <c r="F17" s="10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1.21</v>
      </c>
      <c r="F18" s="10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10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10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3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52</v>
      </c>
      <c r="D4" s="7" t="s">
        <v>42</v>
      </c>
      <c r="E4" s="7">
        <v>10.87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0.011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2.8262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0.6522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10.87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0.6522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1.087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0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9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53</v>
      </c>
      <c r="D4" s="7" t="s">
        <v>42</v>
      </c>
      <c r="E4" s="7">
        <v>29.5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0.03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7.670000000000001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1.77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29.5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1.77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2.95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9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54</v>
      </c>
      <c r="D4" s="7" t="s">
        <v>42</v>
      </c>
      <c r="E4" s="7">
        <v>23.47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0.023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6.1022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1.4082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23.47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1.4082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2.347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6">
      <selection activeCell="G22" sqref="G22:G24"/>
    </sheetView>
  </sheetViews>
  <sheetFormatPr defaultColWidth="9.421875" defaultRowHeight="12.75"/>
  <cols>
    <col min="1" max="1" width="4.28125" style="1" customWidth="1"/>
    <col min="2" max="2" width="13.140625" style="1" customWidth="1"/>
    <col min="3" max="3" width="32.140625" style="1" customWidth="1"/>
    <col min="4" max="4" width="5.7109375" style="1" customWidth="1"/>
    <col min="5" max="5" width="9.421875" style="1" customWidth="1"/>
    <col min="6" max="6" width="9.28125" style="1" customWidth="1"/>
    <col min="7" max="7" width="9.421875" style="13" customWidth="1"/>
    <col min="8" max="16384" width="9.421875" style="1" customWidth="1"/>
  </cols>
  <sheetData>
    <row r="1" ht="14.25">
      <c r="C1" s="15" t="s">
        <v>0</v>
      </c>
    </row>
    <row r="2" ht="14.25">
      <c r="C2" s="7" t="s">
        <v>1</v>
      </c>
    </row>
    <row r="3" ht="14.25">
      <c r="C3" s="7" t="s">
        <v>2</v>
      </c>
    </row>
    <row r="4" spans="3:5" ht="21.75" customHeight="1">
      <c r="C4" s="15" t="s">
        <v>55</v>
      </c>
      <c r="D4" s="7" t="s">
        <v>42</v>
      </c>
      <c r="E4" s="7">
        <v>24.5</v>
      </c>
    </row>
    <row r="5" spans="1:7" ht="25.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26</v>
      </c>
      <c r="G5" s="11" t="s">
        <v>27</v>
      </c>
    </row>
    <row r="6" spans="1:7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4.25">
      <c r="A7" s="10">
        <v>1</v>
      </c>
      <c r="B7" s="10"/>
      <c r="C7" s="10" t="s">
        <v>35</v>
      </c>
      <c r="D7" s="10" t="s">
        <v>36</v>
      </c>
      <c r="E7" s="10">
        <f>ROUND(E4/1000,3)</f>
        <v>0.025</v>
      </c>
      <c r="F7" s="4"/>
      <c r="G7" s="5"/>
    </row>
    <row r="8" spans="1:7" ht="14.25">
      <c r="A8" s="10"/>
      <c r="B8" s="10"/>
      <c r="C8" s="10" t="s">
        <v>37</v>
      </c>
      <c r="D8" s="10"/>
      <c r="E8" s="10"/>
      <c r="F8" s="10"/>
      <c r="G8" s="5"/>
    </row>
    <row r="9" spans="1:7" ht="42.75">
      <c r="A9" s="4">
        <v>2</v>
      </c>
      <c r="B9" s="6" t="s">
        <v>8</v>
      </c>
      <c r="C9" s="6" t="s">
        <v>31</v>
      </c>
      <c r="D9" s="4" t="s">
        <v>10</v>
      </c>
      <c r="E9" s="4">
        <f>3.4*2.8*1.9</f>
        <v>18.087999999999997</v>
      </c>
      <c r="F9" s="4"/>
      <c r="G9" s="5"/>
    </row>
    <row r="10" spans="1:7" ht="28.5">
      <c r="A10" s="4">
        <v>3</v>
      </c>
      <c r="B10" s="6" t="s">
        <v>9</v>
      </c>
      <c r="C10" s="6" t="s">
        <v>33</v>
      </c>
      <c r="D10" s="4" t="s">
        <v>10</v>
      </c>
      <c r="E10" s="4">
        <f>3.4*2.8*0.1</f>
        <v>0.952</v>
      </c>
      <c r="F10" s="4"/>
      <c r="G10" s="5"/>
    </row>
    <row r="11" spans="1:7" ht="28.5">
      <c r="A11" s="4">
        <v>4</v>
      </c>
      <c r="B11" s="6" t="s">
        <v>11</v>
      </c>
      <c r="C11" s="6" t="s">
        <v>34</v>
      </c>
      <c r="D11" s="4" t="s">
        <v>10</v>
      </c>
      <c r="E11" s="4">
        <v>8</v>
      </c>
      <c r="F11" s="4"/>
      <c r="G11" s="5"/>
    </row>
    <row r="12" spans="1:7" ht="57">
      <c r="A12" s="4">
        <v>5</v>
      </c>
      <c r="B12" s="6" t="s">
        <v>13</v>
      </c>
      <c r="C12" s="6" t="s">
        <v>25</v>
      </c>
      <c r="D12" s="4" t="s">
        <v>14</v>
      </c>
      <c r="E12" s="4">
        <v>1</v>
      </c>
      <c r="F12" s="4"/>
      <c r="G12" s="5"/>
    </row>
    <row r="13" spans="3:5" ht="14.25">
      <c r="C13" s="9" t="s">
        <v>38</v>
      </c>
      <c r="D13" s="2" t="s">
        <v>40</v>
      </c>
      <c r="E13" s="14">
        <f>G13/E16</f>
        <v>0</v>
      </c>
    </row>
    <row r="14" spans="1:7" ht="42.75">
      <c r="A14" s="4">
        <v>6</v>
      </c>
      <c r="B14" s="6" t="s">
        <v>15</v>
      </c>
      <c r="C14" s="6" t="s">
        <v>43</v>
      </c>
      <c r="D14" s="4" t="s">
        <v>10</v>
      </c>
      <c r="E14" s="4">
        <f>E4*0.4*0.65</f>
        <v>6.370000000000001</v>
      </c>
      <c r="F14" s="4"/>
      <c r="G14" s="5"/>
    </row>
    <row r="15" spans="1:7" ht="28.5">
      <c r="A15" s="4">
        <v>7</v>
      </c>
      <c r="B15" s="6" t="s">
        <v>24</v>
      </c>
      <c r="C15" s="6" t="s">
        <v>44</v>
      </c>
      <c r="D15" s="4" t="s">
        <v>10</v>
      </c>
      <c r="E15" s="4">
        <f>E4*0.15*0.4</f>
        <v>1.47</v>
      </c>
      <c r="F15" s="4"/>
      <c r="G15" s="5"/>
    </row>
    <row r="16" spans="1:7" ht="42.75">
      <c r="A16" s="4">
        <v>8</v>
      </c>
      <c r="B16" s="6" t="s">
        <v>17</v>
      </c>
      <c r="C16" s="6" t="s">
        <v>18</v>
      </c>
      <c r="D16" s="4" t="s">
        <v>19</v>
      </c>
      <c r="E16" s="4">
        <f>E4</f>
        <v>24.5</v>
      </c>
      <c r="F16" s="4"/>
      <c r="G16" s="5"/>
    </row>
    <row r="17" spans="1:7" ht="28.5">
      <c r="A17" s="4">
        <v>9</v>
      </c>
      <c r="B17" s="6" t="s">
        <v>16</v>
      </c>
      <c r="C17" s="17" t="s">
        <v>94</v>
      </c>
      <c r="D17" s="4" t="s">
        <v>10</v>
      </c>
      <c r="E17" s="4">
        <f>E4*0.15*0.4</f>
        <v>1.47</v>
      </c>
      <c r="F17" s="4"/>
      <c r="G17" s="5"/>
    </row>
    <row r="18" spans="1:7" ht="42.75">
      <c r="A18" s="4">
        <v>10</v>
      </c>
      <c r="B18" s="6" t="s">
        <v>20</v>
      </c>
      <c r="C18" s="6" t="s">
        <v>46</v>
      </c>
      <c r="D18" s="4" t="s">
        <v>10</v>
      </c>
      <c r="E18" s="4">
        <f>E4*0.25*0.4</f>
        <v>2.45</v>
      </c>
      <c r="F18" s="4"/>
      <c r="G18" s="5"/>
    </row>
    <row r="19" ht="14.25">
      <c r="C19" s="9" t="s">
        <v>39</v>
      </c>
    </row>
    <row r="20" spans="1:7" ht="28.5">
      <c r="A20" s="4">
        <v>11</v>
      </c>
      <c r="B20" s="6" t="s">
        <v>21</v>
      </c>
      <c r="C20" s="6" t="s">
        <v>23</v>
      </c>
      <c r="D20" s="4" t="s">
        <v>14</v>
      </c>
      <c r="E20" s="4">
        <v>1</v>
      </c>
      <c r="F20" s="4"/>
      <c r="G20" s="5"/>
    </row>
    <row r="21" spans="1:7" ht="28.5">
      <c r="A21" s="4">
        <v>12</v>
      </c>
      <c r="B21" s="6" t="s">
        <v>12</v>
      </c>
      <c r="C21" s="6" t="s">
        <v>32</v>
      </c>
      <c r="D21" s="4" t="s">
        <v>10</v>
      </c>
      <c r="E21" s="4">
        <v>2</v>
      </c>
      <c r="F21" s="4"/>
      <c r="G21" s="5"/>
    </row>
    <row r="22" spans="1:7" ht="14.25">
      <c r="A22" s="7"/>
      <c r="B22" s="8"/>
      <c r="C22" s="8"/>
      <c r="D22" s="7"/>
      <c r="E22" s="7"/>
      <c r="F22" s="12" t="s">
        <v>30</v>
      </c>
      <c r="G22" s="7"/>
    </row>
    <row r="23" spans="1:7" ht="14.25">
      <c r="A23" s="7"/>
      <c r="B23" s="8" t="s">
        <v>22</v>
      </c>
      <c r="C23" s="8"/>
      <c r="D23" s="7"/>
      <c r="E23" s="7"/>
      <c r="F23" s="12" t="s">
        <v>29</v>
      </c>
      <c r="G23" s="7"/>
    </row>
    <row r="24" spans="2:6" ht="14.25">
      <c r="B24" s="3"/>
      <c r="C24" s="3"/>
      <c r="F24" s="2" t="s">
        <v>28</v>
      </c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</sheetData>
  <sheetProtection selectLockedCells="1" selectUnlockedCells="1"/>
  <printOptions/>
  <pageMargins left="0.7" right="0.54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Tomasz Wysoczański</cp:lastModifiedBy>
  <cp:lastPrinted>2016-10-21T06:11:34Z</cp:lastPrinted>
  <dcterms:created xsi:type="dcterms:W3CDTF">2016-10-13T09:53:09Z</dcterms:created>
  <dcterms:modified xsi:type="dcterms:W3CDTF">2016-10-24T09:23:23Z</dcterms:modified>
  <cp:category/>
  <cp:version/>
  <cp:contentType/>
  <cp:contentStatus/>
</cp:coreProperties>
</file>